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blagen\D72712-JC-BA-L\SGBII-Leistung\KdU\2025\"/>
    </mc:Choice>
  </mc:AlternateContent>
  <xr:revisionPtr revIDLastSave="0" documentId="13_ncr:1_{9FA3477E-C077-4433-9AA1-D188DEE3ED48}" xr6:coauthVersionLast="36" xr6:coauthVersionMax="36" xr10:uidLastSave="{00000000-0000-0000-0000-000000000000}"/>
  <bookViews>
    <workbookView xWindow="0" yWindow="0" windowWidth="21570" windowHeight="8730" xr2:uid="{00000000-000D-0000-FFFF-FFFF00000000}"/>
  </bookViews>
  <sheets>
    <sheet name="MOG" sheetId="1" r:id="rId1"/>
  </sheets>
  <definedNames>
    <definedName name="_xlnm.Print_Area" localSheetId="0">MOG!$A$1:$L$26</definedName>
  </definedNames>
  <calcPr calcId="191029"/>
</workbook>
</file>

<file path=xl/calcChain.xml><?xml version="1.0" encoding="utf-8"?>
<calcChain xmlns="http://schemas.openxmlformats.org/spreadsheetml/2006/main"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7" i="1"/>
  <c r="O6" i="1"/>
  <c r="P6" i="1"/>
  <c r="Q6" i="1"/>
  <c r="R6" i="1"/>
  <c r="S6" i="1"/>
  <c r="T6" i="1"/>
  <c r="H17" i="1" l="1"/>
  <c r="J12" i="1" l="1"/>
  <c r="J13" i="1"/>
  <c r="J14" i="1"/>
  <c r="J15" i="1"/>
  <c r="J16" i="1"/>
  <c r="J17" i="1"/>
  <c r="J18" i="1"/>
  <c r="J19" i="1"/>
  <c r="J20" i="1"/>
  <c r="H12" i="1"/>
  <c r="H13" i="1"/>
  <c r="H14" i="1"/>
  <c r="H15" i="1"/>
  <c r="H16" i="1"/>
  <c r="H18" i="1"/>
  <c r="H19" i="1"/>
  <c r="H20" i="1"/>
  <c r="F12" i="1"/>
  <c r="F13" i="1"/>
  <c r="F14" i="1"/>
  <c r="F15" i="1"/>
  <c r="F16" i="1"/>
  <c r="F17" i="1"/>
  <c r="F18" i="1"/>
  <c r="F19" i="1"/>
  <c r="F20" i="1"/>
  <c r="J9" i="1"/>
  <c r="J10" i="1"/>
  <c r="J11" i="1"/>
  <c r="J8" i="1"/>
  <c r="J7" i="1"/>
  <c r="H9" i="1"/>
  <c r="H10" i="1"/>
  <c r="H11" i="1"/>
  <c r="H8" i="1"/>
  <c r="H7" i="1"/>
  <c r="F8" i="1"/>
  <c r="F9" i="1"/>
  <c r="F10" i="1"/>
  <c r="F11" i="1"/>
  <c r="F7" i="1"/>
  <c r="O7" i="1" l="1"/>
  <c r="P7" i="1" s="1"/>
  <c r="Q7" i="1"/>
  <c r="R7" i="1" s="1"/>
  <c r="S7" i="1"/>
  <c r="T7" i="1" s="1"/>
  <c r="O8" i="1"/>
  <c r="P8" i="1" s="1"/>
  <c r="Q8" i="1"/>
  <c r="R8" i="1" s="1"/>
  <c r="S8" i="1"/>
  <c r="T8" i="1" s="1"/>
  <c r="S24" i="1" l="1"/>
  <c r="T24" i="1" s="1"/>
  <c r="S23" i="1"/>
  <c r="T23" i="1" s="1"/>
  <c r="S22" i="1"/>
  <c r="T22" i="1" s="1"/>
  <c r="Q22" i="1"/>
  <c r="R22" i="1" s="1"/>
  <c r="Q23" i="1"/>
  <c r="R23" i="1" s="1"/>
  <c r="Q24" i="1"/>
  <c r="R24" i="1" s="1"/>
  <c r="O22" i="1"/>
  <c r="P22" i="1" s="1"/>
  <c r="O23" i="1"/>
  <c r="P23" i="1" s="1"/>
  <c r="O24" i="1"/>
  <c r="P24" i="1" s="1"/>
  <c r="S9" i="1" l="1"/>
  <c r="T9" i="1" s="1"/>
  <c r="S10" i="1"/>
  <c r="T10" i="1" s="1"/>
  <c r="S11" i="1"/>
  <c r="T11" i="1" s="1"/>
  <c r="S12" i="1"/>
  <c r="T12" i="1" s="1"/>
  <c r="S13" i="1"/>
  <c r="T13" i="1" s="1"/>
  <c r="S14" i="1"/>
  <c r="T14" i="1" s="1"/>
  <c r="S15" i="1"/>
  <c r="T15" i="1" s="1"/>
  <c r="S16" i="1"/>
  <c r="T16" i="1" s="1"/>
  <c r="S17" i="1"/>
  <c r="T17" i="1" s="1"/>
  <c r="S18" i="1"/>
  <c r="T18" i="1" s="1"/>
  <c r="S19" i="1"/>
  <c r="T19" i="1" s="1"/>
  <c r="Q9" i="1"/>
  <c r="R9" i="1" s="1"/>
  <c r="Q10" i="1"/>
  <c r="R10" i="1" s="1"/>
  <c r="Q11" i="1"/>
  <c r="R11" i="1" s="1"/>
  <c r="Q12" i="1"/>
  <c r="R12" i="1" s="1"/>
  <c r="Q13" i="1"/>
  <c r="R13" i="1" s="1"/>
  <c r="Q14" i="1"/>
  <c r="R14" i="1" s="1"/>
  <c r="Q15" i="1"/>
  <c r="R15" i="1" s="1"/>
  <c r="Q16" i="1"/>
  <c r="R16" i="1" s="1"/>
  <c r="Q17" i="1"/>
  <c r="R17" i="1" s="1"/>
  <c r="Q18" i="1"/>
  <c r="R18" i="1" s="1"/>
  <c r="Q19" i="1"/>
  <c r="R19" i="1" s="1"/>
  <c r="O9" i="1"/>
  <c r="P9" i="1" s="1"/>
  <c r="O10" i="1"/>
  <c r="P10" i="1" s="1"/>
  <c r="O11" i="1"/>
  <c r="P1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</calcChain>
</file>

<file path=xl/sharedStrings.xml><?xml version="1.0" encoding="utf-8"?>
<sst xmlns="http://schemas.openxmlformats.org/spreadsheetml/2006/main" count="34" uniqueCount="28">
  <si>
    <t>Pers.-
zahl</t>
  </si>
  <si>
    <t>max.
qm</t>
  </si>
  <si>
    <t>1</t>
  </si>
  <si>
    <t>2</t>
  </si>
  <si>
    <t>3</t>
  </si>
  <si>
    <t>4</t>
  </si>
  <si>
    <t>5</t>
  </si>
  <si>
    <t>6</t>
  </si>
  <si>
    <t>7</t>
  </si>
  <si>
    <t>Öl/Holz</t>
  </si>
  <si>
    <t>Gas</t>
  </si>
  <si>
    <t>Strom</t>
  </si>
  <si>
    <t>WM Öl/Holz</t>
  </si>
  <si>
    <t>qm</t>
  </si>
  <si>
    <t>KM incl Kalt-NK</t>
  </si>
  <si>
    <t>WM Gas</t>
  </si>
  <si>
    <t>WM Strom</t>
  </si>
  <si>
    <r>
      <rPr>
        <b/>
        <sz val="14"/>
        <rFont val="Arial"/>
        <family val="2"/>
      </rPr>
      <t>Landkreis Bamberg</t>
    </r>
    <r>
      <rPr>
        <b/>
        <sz val="11"/>
        <rFont val="Arial"/>
        <family val="2"/>
      </rPr>
      <t xml:space="preserve"> Wohngeldtabelle Mietenstufe 1 </t>
    </r>
    <r>
      <rPr>
        <sz val="11"/>
        <rFont val="Arial"/>
        <family val="2"/>
      </rPr>
      <t>+ Heizkosten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pro qm max. angemessene Wohnfläche</t>
    </r>
  </si>
  <si>
    <t>max.
Grundmiete + Nebenkosten 
in € mtl.</t>
  </si>
  <si>
    <t>€/Monat</t>
  </si>
  <si>
    <t>gesamt</t>
  </si>
  <si>
    <t xml:space="preserve">Kosten der Unterkunft (KdU) ab 01.01.2025        </t>
  </si>
  <si>
    <t>Heizkosten
Öl / Holz 
2,18 € je qm</t>
  </si>
  <si>
    <t>Heizkosten
Gas 
2,66 € je qm</t>
  </si>
  <si>
    <t>Heizkosten
Strom
2,66 € je qm</t>
  </si>
  <si>
    <t>Heizkosten
Wärmepumpe
2,49 € je qm</t>
  </si>
  <si>
    <r>
      <t xml:space="preserve">gilt als Richtwert jeweils der Brennstoff mit dem </t>
    </r>
    <r>
      <rPr>
        <b/>
        <sz val="11"/>
        <rFont val="Arial"/>
        <family val="2"/>
      </rPr>
      <t>höchsten Kosten (hier: Gas)</t>
    </r>
    <r>
      <rPr>
        <sz val="11"/>
        <rFont val="Arial"/>
        <family val="2"/>
      </rPr>
      <t xml:space="preserve"> aus den vorstehenden Tabellen.</t>
    </r>
  </si>
  <si>
    <r>
      <t xml:space="preserve">Wird die Heizung mit einem </t>
    </r>
    <r>
      <rPr>
        <u/>
        <sz val="11"/>
        <rFont val="Arial"/>
        <family val="2"/>
      </rPr>
      <t>anderen Brennstoff</t>
    </r>
    <r>
      <rPr>
        <sz val="11"/>
        <rFont val="Arial"/>
        <family val="2"/>
      </rPr>
      <t xml:space="preserve"> als </t>
    </r>
    <r>
      <rPr>
        <b/>
        <sz val="11"/>
        <rFont val="Arial"/>
        <family val="2"/>
      </rPr>
      <t xml:space="preserve">Öl, Gas, Strom oder Wärmepumpe </t>
    </r>
    <r>
      <rPr>
        <sz val="11"/>
        <rFont val="Arial"/>
        <family val="2"/>
      </rPr>
      <t>betrieben (</t>
    </r>
    <r>
      <rPr>
        <b/>
        <sz val="11"/>
        <rFont val="Arial"/>
        <family val="2"/>
      </rPr>
      <t>z.B. Fernwärme</t>
    </r>
    <r>
      <rPr>
        <sz val="11"/>
        <rFont val="Arial"/>
        <family val="2"/>
      </rPr>
      <t xml:space="preserve">),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</si>
</sst>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.00\ &quot;€&quot;"/>
  </numFmts>
  <fonts count="11" x14ac:knownFonts="1">
    <font>
      <sz val="11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color theme="1"/>
      <name val="Arial"/>
      <family val="2"/>
    </font>
    <font>
      <b/>
      <sz val="6"/>
      <name val="Arial"/>
      <family val="2"/>
    </font>
    <font>
      <sz val="11"/>
      <color theme="0" tint="-0.499984740745262"/>
      <name val="Arial"/>
      <family val="2"/>
    </font>
    <font>
      <u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/>
    <xf numFmtId="0" fontId="4" fillId="0" borderId="0" xfId="0" applyNumberFormat="1" applyFont="1" applyFill="1" applyBorder="1" applyAlignment="1" applyProtection="1">
      <protection locked="0"/>
    </xf>
    <xf numFmtId="0" fontId="7" fillId="0" borderId="0" xfId="0" applyFont="1"/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6" fontId="1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NumberFormat="1" applyFont="1" applyFill="1" applyBorder="1" applyAlignment="1" applyProtection="1">
      <alignment horizontal="center" wrapText="1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NumberFormat="1" applyFont="1" applyFill="1" applyBorder="1" applyAlignment="1" applyProtection="1">
      <alignment horizontal="center" vertical="center"/>
      <protection locked="0"/>
    </xf>
    <xf numFmtId="38" fontId="9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38" fontId="9" fillId="0" borderId="0" xfId="0" applyNumberFormat="1" applyFont="1" applyFill="1" applyBorder="1" applyAlignment="1"/>
    <xf numFmtId="1" fontId="9" fillId="0" borderId="0" xfId="0" applyNumberFormat="1" applyFont="1" applyFill="1" applyBorder="1" applyAlignment="1">
      <alignment horizontal="center" vertical="center"/>
    </xf>
    <xf numFmtId="38" fontId="0" fillId="0" borderId="0" xfId="0" applyNumberFormat="1" applyFont="1" applyFill="1" applyBorder="1" applyAlignment="1">
      <alignment vertical="center"/>
    </xf>
    <xf numFmtId="38" fontId="9" fillId="0" borderId="0" xfId="0" applyNumberFormat="1" applyFont="1" applyFill="1" applyBorder="1" applyAlignment="1">
      <alignment horizontal="center" vertical="center"/>
    </xf>
    <xf numFmtId="38" fontId="9" fillId="0" borderId="0" xfId="0" applyNumberFormat="1" applyFont="1" applyFill="1" applyBorder="1" applyAlignment="1">
      <alignment vertical="center"/>
    </xf>
    <xf numFmtId="38" fontId="1" fillId="0" borderId="0" xfId="0" applyNumberFormat="1" applyFont="1" applyFill="1" applyBorder="1" applyAlignment="1"/>
    <xf numFmtId="1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0" fontId="1" fillId="0" borderId="1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>
      <alignment horizontal="left"/>
    </xf>
    <xf numFmtId="38" fontId="1" fillId="0" borderId="0" xfId="0" applyNumberFormat="1" applyFont="1" applyFill="1" applyBorder="1" applyAlignment="1" applyProtection="1">
      <alignment horizontal="left" vertical="center"/>
      <protection locked="0"/>
    </xf>
    <xf numFmtId="38" fontId="1" fillId="0" borderId="0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left" vertical="center"/>
    </xf>
    <xf numFmtId="38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Fill="1" applyBorder="1" applyAlignment="1">
      <alignment horizontal="left"/>
    </xf>
    <xf numFmtId="0" fontId="5" fillId="0" borderId="0" xfId="0" applyNumberFormat="1" applyFont="1" applyFill="1" applyBorder="1" applyAlignment="1" applyProtection="1">
      <alignment horizontal="left"/>
      <protection locked="0"/>
    </xf>
    <xf numFmtId="164" fontId="1" fillId="0" borderId="6" xfId="0" applyNumberFormat="1" applyFont="1" applyFill="1" applyBorder="1" applyAlignment="1" applyProtection="1">
      <alignment horizontal="center" vertical="center"/>
      <protection locked="0"/>
    </xf>
    <xf numFmtId="164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1" fillId="0" borderId="4" xfId="0" applyNumberFormat="1" applyFont="1" applyFill="1" applyBorder="1" applyAlignment="1" applyProtection="1">
      <alignment horizontal="center" vertical="center"/>
      <protection locked="0"/>
    </xf>
    <xf numFmtId="164" fontId="1" fillId="3" borderId="4" xfId="0" applyNumberFormat="1" applyFont="1" applyFill="1" applyBorder="1" applyAlignment="1" applyProtection="1">
      <alignment horizontal="center" vertical="center"/>
      <protection locked="0"/>
    </xf>
    <xf numFmtId="164" fontId="1" fillId="2" borderId="5" xfId="0" applyNumberFormat="1" applyFont="1" applyFill="1" applyBorder="1" applyAlignment="1" applyProtection="1">
      <alignment horizontal="center" vertical="center"/>
      <protection locked="0"/>
    </xf>
    <xf numFmtId="164" fontId="1" fillId="0" borderId="14" xfId="0" applyNumberFormat="1" applyFont="1" applyBorder="1" applyAlignment="1">
      <alignment horizontal="center" vertical="center"/>
    </xf>
    <xf numFmtId="164" fontId="1" fillId="2" borderId="13" xfId="0" applyNumberFormat="1" applyFont="1" applyFill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2" borderId="19" xfId="0" applyNumberFormat="1" applyFont="1" applyFill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3" borderId="13" xfId="0" applyNumberFormat="1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center" vertical="center"/>
    </xf>
    <xf numFmtId="164" fontId="1" fillId="3" borderId="19" xfId="0" applyNumberFormat="1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0" fontId="1" fillId="0" borderId="20" xfId="0" applyNumberFormat="1" applyFont="1" applyFill="1" applyBorder="1" applyAlignment="1" applyProtection="1">
      <alignment horizontal="center" vertical="center"/>
      <protection locked="0"/>
    </xf>
    <xf numFmtId="164" fontId="1" fillId="0" borderId="20" xfId="0" applyNumberFormat="1" applyFont="1" applyFill="1" applyBorder="1" applyAlignment="1" applyProtection="1">
      <alignment horizontal="center" vertical="center"/>
      <protection locked="0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0" fontId="1" fillId="2" borderId="25" xfId="0" applyNumberFormat="1" applyFont="1" applyFill="1" applyBorder="1" applyAlignment="1" applyProtection="1">
      <alignment horizontal="center" vertical="center"/>
      <protection locked="0"/>
    </xf>
    <xf numFmtId="164" fontId="1" fillId="2" borderId="25" xfId="0" applyNumberFormat="1" applyFont="1" applyFill="1" applyBorder="1" applyAlignment="1" applyProtection="1">
      <alignment horizontal="center" vertical="center"/>
      <protection locked="0"/>
    </xf>
    <xf numFmtId="164" fontId="1" fillId="2" borderId="14" xfId="0" applyNumberFormat="1" applyFont="1" applyFill="1" applyBorder="1" applyAlignment="1">
      <alignment horizontal="center" vertical="center"/>
    </xf>
    <xf numFmtId="164" fontId="1" fillId="2" borderId="18" xfId="0" applyNumberFormat="1" applyFont="1" applyFill="1" applyBorder="1" applyAlignment="1">
      <alignment horizontal="center" vertical="center"/>
    </xf>
    <xf numFmtId="164" fontId="1" fillId="2" borderId="17" xfId="0" applyNumberFormat="1" applyFont="1" applyFill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164" fontId="1" fillId="2" borderId="27" xfId="0" applyNumberFormat="1" applyFont="1" applyFill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/>
    </xf>
    <xf numFmtId="0" fontId="1" fillId="2" borderId="29" xfId="0" applyNumberFormat="1" applyFont="1" applyFill="1" applyBorder="1" applyAlignment="1" applyProtection="1">
      <alignment horizontal="center" vertical="center"/>
      <protection locked="0"/>
    </xf>
    <xf numFmtId="0" fontId="1" fillId="0" borderId="29" xfId="0" applyNumberFormat="1" applyFont="1" applyFill="1" applyBorder="1" applyAlignment="1" applyProtection="1">
      <alignment horizontal="center" vertical="center"/>
      <protection locked="0"/>
    </xf>
    <xf numFmtId="0" fontId="1" fillId="3" borderId="29" xfId="0" applyNumberFormat="1" applyFont="1" applyFill="1" applyBorder="1" applyAlignment="1" applyProtection="1">
      <alignment horizontal="center" vertical="center"/>
      <protection locked="0"/>
    </xf>
    <xf numFmtId="164" fontId="1" fillId="0" borderId="30" xfId="0" applyNumberFormat="1" applyFont="1" applyBorder="1" applyAlignment="1">
      <alignment horizontal="center" vertical="center"/>
    </xf>
    <xf numFmtId="164" fontId="1" fillId="0" borderId="31" xfId="0" applyNumberFormat="1" applyFont="1" applyBorder="1" applyAlignment="1">
      <alignment horizontal="center" vertical="center"/>
    </xf>
    <xf numFmtId="164" fontId="1" fillId="2" borderId="30" xfId="0" applyNumberFormat="1" applyFont="1" applyFill="1" applyBorder="1" applyAlignment="1">
      <alignment horizontal="center" vertical="center"/>
    </xf>
    <xf numFmtId="164" fontId="1" fillId="2" borderId="31" xfId="0" applyNumberFormat="1" applyFont="1" applyFill="1" applyBorder="1" applyAlignment="1">
      <alignment horizontal="center" vertical="center"/>
    </xf>
    <xf numFmtId="0" fontId="3" fillId="0" borderId="32" xfId="0" applyNumberFormat="1" applyFont="1" applyFill="1" applyBorder="1" applyAlignment="1" applyProtection="1">
      <alignment horizontal="center" wrapText="1"/>
      <protection locked="0"/>
    </xf>
    <xf numFmtId="164" fontId="1" fillId="2" borderId="33" xfId="0" applyNumberFormat="1" applyFont="1" applyFill="1" applyBorder="1" applyAlignment="1">
      <alignment horizontal="center" vertical="center"/>
    </xf>
    <xf numFmtId="164" fontId="1" fillId="2" borderId="34" xfId="0" applyNumberFormat="1" applyFont="1" applyFill="1" applyBorder="1" applyAlignment="1">
      <alignment horizontal="center" vertical="center"/>
    </xf>
    <xf numFmtId="0" fontId="2" fillId="7" borderId="10" xfId="0" applyNumberFormat="1" applyFont="1" applyFill="1" applyBorder="1" applyAlignment="1" applyProtection="1">
      <alignment horizontal="center" wrapText="1"/>
      <protection locked="0"/>
    </xf>
    <xf numFmtId="0" fontId="2" fillId="7" borderId="11" xfId="0" applyNumberFormat="1" applyFont="1" applyFill="1" applyBorder="1" applyAlignment="1" applyProtection="1">
      <alignment horizontal="center" wrapText="1"/>
      <protection locked="0"/>
    </xf>
    <xf numFmtId="0" fontId="2" fillId="6" borderId="10" xfId="0" applyNumberFormat="1" applyFont="1" applyFill="1" applyBorder="1" applyAlignment="1" applyProtection="1">
      <alignment horizontal="center" wrapText="1"/>
      <protection locked="0"/>
    </xf>
    <xf numFmtId="0" fontId="2" fillId="6" borderId="12" xfId="0" applyNumberFormat="1" applyFont="1" applyFill="1" applyBorder="1" applyAlignment="1" applyProtection="1">
      <alignment horizontal="center" wrapText="1"/>
      <protection locked="0"/>
    </xf>
    <xf numFmtId="0" fontId="2" fillId="5" borderId="10" xfId="0" applyNumberFormat="1" applyFont="1" applyFill="1" applyBorder="1" applyAlignment="1" applyProtection="1">
      <alignment horizontal="center" wrapText="1"/>
      <protection locked="0"/>
    </xf>
    <xf numFmtId="0" fontId="2" fillId="5" borderId="12" xfId="0" applyNumberFormat="1" applyFont="1" applyFill="1" applyBorder="1" applyAlignment="1" applyProtection="1">
      <alignment horizontal="center" wrapText="1"/>
      <protection locked="0"/>
    </xf>
    <xf numFmtId="0" fontId="2" fillId="4" borderId="10" xfId="0" applyNumberFormat="1" applyFont="1" applyFill="1" applyBorder="1" applyAlignment="1" applyProtection="1">
      <alignment horizontal="center" wrapText="1"/>
      <protection locked="0"/>
    </xf>
    <xf numFmtId="0" fontId="2" fillId="4" borderId="11" xfId="0" applyNumberFormat="1" applyFont="1" applyFill="1" applyBorder="1" applyAlignment="1" applyProtection="1">
      <alignment horizontal="center" wrapText="1"/>
      <protection locked="0"/>
    </xf>
    <xf numFmtId="0" fontId="2" fillId="0" borderId="7" xfId="0" applyNumberFormat="1" applyFont="1" applyFill="1" applyBorder="1" applyAlignment="1" applyProtection="1">
      <alignment horizontal="center" wrapText="1"/>
      <protection locked="0"/>
    </xf>
    <xf numFmtId="0" fontId="2" fillId="0" borderId="9" xfId="0" applyNumberFormat="1" applyFont="1" applyFill="1" applyBorder="1" applyAlignment="1" applyProtection="1">
      <alignment horizontal="center" wrapText="1"/>
      <protection locked="0"/>
    </xf>
    <xf numFmtId="0" fontId="3" fillId="0" borderId="9" xfId="0" applyNumberFormat="1" applyFont="1" applyFill="1" applyBorder="1" applyAlignment="1" applyProtection="1">
      <alignment horizontal="center" wrapText="1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7"/>
  <sheetViews>
    <sheetView tabSelected="1" view="pageBreakPreview" zoomScale="60" zoomScaleNormal="100" workbookViewId="0">
      <selection activeCell="U20" sqref="U20"/>
    </sheetView>
  </sheetViews>
  <sheetFormatPr baseColWidth="10" defaultRowHeight="14.25" x14ac:dyDescent="0.2"/>
  <cols>
    <col min="1" max="1" width="4.5" customWidth="1"/>
    <col min="2" max="2" width="6.75" customWidth="1"/>
    <col min="3" max="3" width="7.875" customWidth="1"/>
    <col min="4" max="4" width="11.75" bestFit="1" customWidth="1"/>
    <col min="5" max="6" width="12.125" style="1" customWidth="1"/>
    <col min="7" max="7" width="12.125" customWidth="1"/>
    <col min="8" max="10" width="12.125" style="1" customWidth="1"/>
    <col min="11" max="12" width="12.125" customWidth="1"/>
    <col min="13" max="13" width="5.375" hidden="1" customWidth="1"/>
    <col min="14" max="14" width="5.375" style="1" hidden="1" customWidth="1"/>
    <col min="15" max="15" width="8" hidden="1" customWidth="1"/>
    <col min="16" max="16" width="10.75" style="1" hidden="1" customWidth="1"/>
    <col min="17" max="17" width="9.25" hidden="1" customWidth="1"/>
    <col min="18" max="18" width="9.25" style="1" hidden="1" customWidth="1"/>
    <col min="19" max="19" width="8.5" hidden="1" customWidth="1"/>
    <col min="20" max="20" width="33.875" hidden="1" customWidth="1"/>
  </cols>
  <sheetData>
    <row r="1" spans="2:24" ht="24.6" customHeight="1" x14ac:dyDescent="0.25">
      <c r="B1" s="38" t="s">
        <v>21</v>
      </c>
      <c r="C1" s="8"/>
      <c r="D1" s="8"/>
      <c r="E1" s="8"/>
      <c r="F1" s="8"/>
      <c r="G1" s="8"/>
      <c r="H1" s="8"/>
      <c r="I1" s="8"/>
      <c r="J1" s="8"/>
      <c r="K1" s="1"/>
    </row>
    <row r="2" spans="2:24" ht="7.9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</row>
    <row r="3" spans="2:24" ht="18" x14ac:dyDescent="0.25">
      <c r="B3" s="2" t="s">
        <v>17</v>
      </c>
      <c r="C3" s="3"/>
      <c r="D3" s="3"/>
      <c r="E3" s="3"/>
      <c r="F3" s="3"/>
      <c r="G3" s="5"/>
      <c r="H3" s="5"/>
      <c r="I3" s="5"/>
      <c r="J3" s="5"/>
      <c r="K3" s="5"/>
    </row>
    <row r="4" spans="2:24" s="1" customFormat="1" ht="7.5" customHeight="1" thickBot="1" x14ac:dyDescent="0.3">
      <c r="B4" s="2"/>
      <c r="C4" s="3"/>
      <c r="D4" s="3"/>
      <c r="E4" s="3"/>
      <c r="F4" s="3"/>
      <c r="G4" s="5"/>
      <c r="H4" s="5"/>
      <c r="I4" s="5"/>
      <c r="J4" s="5"/>
      <c r="K4" s="5"/>
      <c r="O4" s="1" t="s">
        <v>9</v>
      </c>
      <c r="P4" s="1" t="s">
        <v>12</v>
      </c>
      <c r="Q4" s="1" t="s">
        <v>10</v>
      </c>
      <c r="R4" s="1" t="s">
        <v>15</v>
      </c>
      <c r="S4" t="s">
        <v>11</v>
      </c>
      <c r="T4" s="1" t="s">
        <v>16</v>
      </c>
    </row>
    <row r="5" spans="2:24" ht="42.75" customHeight="1" thickBot="1" x14ac:dyDescent="0.25">
      <c r="B5" s="94" t="s">
        <v>0</v>
      </c>
      <c r="C5" s="94" t="s">
        <v>1</v>
      </c>
      <c r="D5" s="94" t="s">
        <v>18</v>
      </c>
      <c r="E5" s="92" t="s">
        <v>22</v>
      </c>
      <c r="F5" s="93"/>
      <c r="G5" s="90" t="s">
        <v>23</v>
      </c>
      <c r="H5" s="91"/>
      <c r="I5" s="88" t="s">
        <v>24</v>
      </c>
      <c r="J5" s="89"/>
      <c r="K5" s="86" t="s">
        <v>25</v>
      </c>
      <c r="L5" s="87"/>
      <c r="M5" s="83" t="s">
        <v>13</v>
      </c>
      <c r="N5" s="11" t="s">
        <v>14</v>
      </c>
      <c r="O5">
        <v>1.35</v>
      </c>
      <c r="Q5">
        <v>1.49</v>
      </c>
      <c r="S5">
        <v>1.83</v>
      </c>
    </row>
    <row r="6" spans="2:24" ht="18.75" customHeight="1" thickBot="1" x14ac:dyDescent="0.25">
      <c r="B6" s="95"/>
      <c r="C6" s="95"/>
      <c r="D6" s="96"/>
      <c r="E6" s="51" t="s">
        <v>19</v>
      </c>
      <c r="F6" s="52" t="s">
        <v>20</v>
      </c>
      <c r="G6" s="51" t="s">
        <v>19</v>
      </c>
      <c r="H6" s="52" t="s">
        <v>20</v>
      </c>
      <c r="I6" s="51" t="s">
        <v>19</v>
      </c>
      <c r="J6" s="52" t="s">
        <v>20</v>
      </c>
      <c r="K6" s="51" t="s">
        <v>19</v>
      </c>
      <c r="L6" s="52" t="s">
        <v>20</v>
      </c>
      <c r="M6" s="4">
        <v>50</v>
      </c>
      <c r="N6" s="4">
        <v>343</v>
      </c>
      <c r="O6">
        <f t="shared" ref="O6:O19" si="0">SUM(1.35*C7)</f>
        <v>67.5</v>
      </c>
      <c r="P6" s="1">
        <f>SUM(N6+O6)</f>
        <v>410.5</v>
      </c>
      <c r="Q6" s="1">
        <f t="shared" ref="Q6:Q19" si="1">SUM(1.49*C7)</f>
        <v>74.5</v>
      </c>
      <c r="R6" s="1">
        <f>SUM(N6+Q6)</f>
        <v>417.5</v>
      </c>
      <c r="S6" s="1">
        <f t="shared" ref="S6:S19" si="2">SUM(1.83*C7)</f>
        <v>91.5</v>
      </c>
      <c r="T6" s="1">
        <f>SUM(N6+S6)</f>
        <v>434.5</v>
      </c>
      <c r="W6" s="25"/>
      <c r="X6" s="26"/>
    </row>
    <row r="7" spans="2:24" x14ac:dyDescent="0.2">
      <c r="B7" s="16" t="s">
        <v>2</v>
      </c>
      <c r="C7" s="16">
        <v>50</v>
      </c>
      <c r="D7" s="39">
        <v>397</v>
      </c>
      <c r="E7" s="44">
        <v>109</v>
      </c>
      <c r="F7" s="47">
        <f>D7+E7</f>
        <v>506</v>
      </c>
      <c r="G7" s="53">
        <v>133</v>
      </c>
      <c r="H7" s="54">
        <f>D7+G7</f>
        <v>530</v>
      </c>
      <c r="I7" s="53">
        <v>133</v>
      </c>
      <c r="J7" s="72">
        <f>D7+I7</f>
        <v>530</v>
      </c>
      <c r="K7" s="53">
        <v>125</v>
      </c>
      <c r="L7" s="54">
        <f>D7+K7</f>
        <v>522</v>
      </c>
      <c r="M7" s="76">
        <v>65</v>
      </c>
      <c r="N7" s="9">
        <v>416</v>
      </c>
      <c r="O7" s="1">
        <f t="shared" si="0"/>
        <v>87.75</v>
      </c>
      <c r="P7" s="1">
        <f t="shared" ref="P7:P19" si="3">SUM(N7+O7)</f>
        <v>503.75</v>
      </c>
      <c r="Q7" s="1">
        <f t="shared" si="1"/>
        <v>96.85</v>
      </c>
      <c r="R7" s="1">
        <f t="shared" ref="R7:R19" si="4">SUM(N7+Q7)</f>
        <v>512.85</v>
      </c>
      <c r="S7" s="1">
        <f t="shared" si="2"/>
        <v>118.95</v>
      </c>
      <c r="T7" s="1">
        <f t="shared" ref="T7:T19" si="5">SUM(N7+S7)</f>
        <v>534.95000000000005</v>
      </c>
      <c r="W7" s="25"/>
      <c r="X7" s="26"/>
    </row>
    <row r="8" spans="2:24" x14ac:dyDescent="0.2">
      <c r="B8" s="13" t="s">
        <v>3</v>
      </c>
      <c r="C8" s="13">
        <v>65</v>
      </c>
      <c r="D8" s="40">
        <v>481</v>
      </c>
      <c r="E8" s="45">
        <v>142</v>
      </c>
      <c r="F8" s="50">
        <f t="shared" ref="F8:F20" si="6">D8+E8</f>
        <v>623</v>
      </c>
      <c r="G8" s="55">
        <v>173</v>
      </c>
      <c r="H8" s="48">
        <f>D8+G8</f>
        <v>654</v>
      </c>
      <c r="I8" s="55">
        <v>173</v>
      </c>
      <c r="J8" s="73">
        <f>D8+I8</f>
        <v>654</v>
      </c>
      <c r="K8" s="55">
        <v>162</v>
      </c>
      <c r="L8" s="48">
        <f t="shared" ref="L8:L20" si="7">D8+K8</f>
        <v>643</v>
      </c>
      <c r="M8" s="77">
        <v>75</v>
      </c>
      <c r="N8" s="4">
        <v>495</v>
      </c>
      <c r="O8" s="1">
        <f t="shared" si="0"/>
        <v>101.25</v>
      </c>
      <c r="P8" s="1">
        <f t="shared" si="3"/>
        <v>596.25</v>
      </c>
      <c r="Q8" s="1">
        <f t="shared" si="1"/>
        <v>111.75</v>
      </c>
      <c r="R8" s="1">
        <f t="shared" si="4"/>
        <v>606.75</v>
      </c>
      <c r="S8" s="1">
        <f t="shared" si="2"/>
        <v>137.25</v>
      </c>
      <c r="T8" s="1">
        <f t="shared" si="5"/>
        <v>632.25</v>
      </c>
      <c r="W8" s="19"/>
      <c r="X8" s="19"/>
    </row>
    <row r="9" spans="2:24" x14ac:dyDescent="0.2">
      <c r="B9" s="12" t="s">
        <v>4</v>
      </c>
      <c r="C9" s="12">
        <v>75</v>
      </c>
      <c r="D9" s="41">
        <v>573</v>
      </c>
      <c r="E9" s="46">
        <v>164</v>
      </c>
      <c r="F9" s="47">
        <f t="shared" si="6"/>
        <v>737</v>
      </c>
      <c r="G9" s="56">
        <v>200</v>
      </c>
      <c r="H9" s="49">
        <f t="shared" ref="H9:H20" si="8">D9+G9</f>
        <v>773</v>
      </c>
      <c r="I9" s="56">
        <v>200</v>
      </c>
      <c r="J9" s="74">
        <f t="shared" ref="J9:J20" si="9">D9+I9</f>
        <v>773</v>
      </c>
      <c r="K9" s="56">
        <v>187</v>
      </c>
      <c r="L9" s="49">
        <f t="shared" si="7"/>
        <v>760</v>
      </c>
      <c r="M9" s="76">
        <v>90</v>
      </c>
      <c r="N9" s="9">
        <v>577</v>
      </c>
      <c r="O9" s="1">
        <f t="shared" si="0"/>
        <v>121.50000000000001</v>
      </c>
      <c r="P9" s="1">
        <f t="shared" si="3"/>
        <v>698.5</v>
      </c>
      <c r="Q9" s="1">
        <f t="shared" si="1"/>
        <v>134.1</v>
      </c>
      <c r="R9" s="1">
        <f t="shared" si="4"/>
        <v>711.1</v>
      </c>
      <c r="S9" s="1">
        <f t="shared" si="2"/>
        <v>164.70000000000002</v>
      </c>
      <c r="T9" s="1">
        <f t="shared" si="5"/>
        <v>741.7</v>
      </c>
    </row>
    <row r="10" spans="2:24" x14ac:dyDescent="0.2">
      <c r="B10" s="13" t="s">
        <v>5</v>
      </c>
      <c r="C10" s="13">
        <v>90</v>
      </c>
      <c r="D10" s="40">
        <v>669</v>
      </c>
      <c r="E10" s="45">
        <v>196</v>
      </c>
      <c r="F10" s="50">
        <f t="shared" si="6"/>
        <v>865</v>
      </c>
      <c r="G10" s="55">
        <v>240</v>
      </c>
      <c r="H10" s="48">
        <f t="shared" si="8"/>
        <v>909</v>
      </c>
      <c r="I10" s="55">
        <v>240</v>
      </c>
      <c r="J10" s="73">
        <f t="shared" si="9"/>
        <v>909</v>
      </c>
      <c r="K10" s="55">
        <v>224</v>
      </c>
      <c r="L10" s="48">
        <f t="shared" si="7"/>
        <v>893</v>
      </c>
      <c r="M10" s="77">
        <v>105</v>
      </c>
      <c r="N10" s="4">
        <v>660</v>
      </c>
      <c r="O10" s="1">
        <f t="shared" si="0"/>
        <v>141.75</v>
      </c>
      <c r="P10" s="1">
        <f t="shared" si="3"/>
        <v>801.75</v>
      </c>
      <c r="Q10" s="1">
        <f t="shared" si="1"/>
        <v>156.44999999999999</v>
      </c>
      <c r="R10" s="1">
        <f t="shared" si="4"/>
        <v>816.45</v>
      </c>
      <c r="S10" s="1">
        <f t="shared" si="2"/>
        <v>192.15</v>
      </c>
      <c r="T10" s="1">
        <f t="shared" si="5"/>
        <v>852.15</v>
      </c>
    </row>
    <row r="11" spans="2:24" ht="15" thickBot="1" x14ac:dyDescent="0.25">
      <c r="B11" s="61" t="s">
        <v>6</v>
      </c>
      <c r="C11" s="61">
        <v>105</v>
      </c>
      <c r="D11" s="62">
        <v>763</v>
      </c>
      <c r="E11" s="63">
        <v>229</v>
      </c>
      <c r="F11" s="64">
        <f t="shared" si="6"/>
        <v>992</v>
      </c>
      <c r="G11" s="65">
        <v>279</v>
      </c>
      <c r="H11" s="66">
        <f t="shared" si="8"/>
        <v>1042</v>
      </c>
      <c r="I11" s="65">
        <v>279</v>
      </c>
      <c r="J11" s="75">
        <f t="shared" si="9"/>
        <v>1042</v>
      </c>
      <c r="K11" s="79">
        <v>261</v>
      </c>
      <c r="L11" s="80">
        <f t="shared" si="7"/>
        <v>1024</v>
      </c>
      <c r="M11" s="76">
        <v>120</v>
      </c>
      <c r="N11" s="9">
        <v>738</v>
      </c>
      <c r="O11" s="1">
        <f t="shared" si="0"/>
        <v>162</v>
      </c>
      <c r="P11" s="1">
        <f t="shared" si="3"/>
        <v>900</v>
      </c>
      <c r="Q11" s="1">
        <f t="shared" si="1"/>
        <v>178.8</v>
      </c>
      <c r="R11" s="1">
        <f t="shared" si="4"/>
        <v>916.8</v>
      </c>
      <c r="S11" s="1">
        <f t="shared" si="2"/>
        <v>219.60000000000002</v>
      </c>
      <c r="T11" s="1">
        <f t="shared" si="5"/>
        <v>957.6</v>
      </c>
    </row>
    <row r="12" spans="2:24" x14ac:dyDescent="0.2">
      <c r="B12" s="67" t="s">
        <v>7</v>
      </c>
      <c r="C12" s="67">
        <v>120</v>
      </c>
      <c r="D12" s="68">
        <v>854</v>
      </c>
      <c r="E12" s="69">
        <v>262</v>
      </c>
      <c r="F12" s="70">
        <f t="shared" si="6"/>
        <v>1116</v>
      </c>
      <c r="G12" s="71">
        <v>319</v>
      </c>
      <c r="H12" s="70">
        <f t="shared" si="8"/>
        <v>1173</v>
      </c>
      <c r="I12" s="71">
        <v>319</v>
      </c>
      <c r="J12" s="70">
        <f t="shared" si="9"/>
        <v>1173</v>
      </c>
      <c r="K12" s="71">
        <v>299</v>
      </c>
      <c r="L12" s="70">
        <f t="shared" si="7"/>
        <v>1153</v>
      </c>
      <c r="M12" s="77">
        <v>135</v>
      </c>
      <c r="N12" s="4">
        <v>816</v>
      </c>
      <c r="O12" s="1">
        <f t="shared" si="0"/>
        <v>182.25</v>
      </c>
      <c r="P12" s="1">
        <f t="shared" si="3"/>
        <v>998.25</v>
      </c>
      <c r="Q12" s="1">
        <f t="shared" si="1"/>
        <v>201.15</v>
      </c>
      <c r="R12" s="1">
        <f t="shared" si="4"/>
        <v>1017.15</v>
      </c>
      <c r="S12" s="1">
        <f t="shared" si="2"/>
        <v>247.05</v>
      </c>
      <c r="T12" s="1">
        <f t="shared" si="5"/>
        <v>1063.05</v>
      </c>
    </row>
    <row r="13" spans="2:24" s="1" customFormat="1" x14ac:dyDescent="0.2">
      <c r="B13" s="12" t="s">
        <v>8</v>
      </c>
      <c r="C13" s="12">
        <v>135</v>
      </c>
      <c r="D13" s="41">
        <v>944</v>
      </c>
      <c r="E13" s="57">
        <v>294</v>
      </c>
      <c r="F13" s="58">
        <f t="shared" si="6"/>
        <v>1238</v>
      </c>
      <c r="G13" s="59">
        <v>359</v>
      </c>
      <c r="H13" s="60">
        <f t="shared" si="8"/>
        <v>1303</v>
      </c>
      <c r="I13" s="59">
        <v>359</v>
      </c>
      <c r="J13" s="60">
        <f t="shared" si="9"/>
        <v>1303</v>
      </c>
      <c r="K13" s="56">
        <v>336</v>
      </c>
      <c r="L13" s="49">
        <f t="shared" si="7"/>
        <v>1280</v>
      </c>
      <c r="M13" s="76">
        <v>150</v>
      </c>
      <c r="N13" s="9">
        <v>894</v>
      </c>
      <c r="O13" s="1">
        <f t="shared" si="0"/>
        <v>202.5</v>
      </c>
      <c r="P13" s="1">
        <f t="shared" si="3"/>
        <v>1096.5</v>
      </c>
      <c r="Q13" s="1">
        <f t="shared" si="1"/>
        <v>223.5</v>
      </c>
      <c r="R13" s="1">
        <f t="shared" si="4"/>
        <v>1117.5</v>
      </c>
      <c r="S13" s="1">
        <f t="shared" si="2"/>
        <v>274.5</v>
      </c>
      <c r="T13" s="1">
        <f t="shared" si="5"/>
        <v>1168.5</v>
      </c>
    </row>
    <row r="14" spans="2:24" s="1" customFormat="1" x14ac:dyDescent="0.2">
      <c r="B14" s="13">
        <v>8</v>
      </c>
      <c r="C14" s="13">
        <v>150</v>
      </c>
      <c r="D14" s="40">
        <v>1034</v>
      </c>
      <c r="E14" s="45">
        <v>327</v>
      </c>
      <c r="F14" s="50">
        <f t="shared" si="6"/>
        <v>1361</v>
      </c>
      <c r="G14" s="55">
        <v>399</v>
      </c>
      <c r="H14" s="48">
        <f t="shared" si="8"/>
        <v>1433</v>
      </c>
      <c r="I14" s="55">
        <v>399</v>
      </c>
      <c r="J14" s="48">
        <f t="shared" si="9"/>
        <v>1433</v>
      </c>
      <c r="K14" s="55">
        <v>374</v>
      </c>
      <c r="L14" s="48">
        <f t="shared" si="7"/>
        <v>1408</v>
      </c>
      <c r="M14" s="77">
        <v>165</v>
      </c>
      <c r="N14" s="4">
        <v>972</v>
      </c>
      <c r="O14" s="1">
        <f t="shared" si="0"/>
        <v>222.75000000000003</v>
      </c>
      <c r="P14" s="1">
        <f t="shared" si="3"/>
        <v>1194.75</v>
      </c>
      <c r="Q14" s="1">
        <f t="shared" si="1"/>
        <v>245.85</v>
      </c>
      <c r="R14" s="1">
        <f t="shared" si="4"/>
        <v>1217.8499999999999</v>
      </c>
      <c r="S14" s="1">
        <f t="shared" si="2"/>
        <v>301.95</v>
      </c>
      <c r="T14" s="1">
        <f t="shared" si="5"/>
        <v>1273.95</v>
      </c>
    </row>
    <row r="15" spans="2:24" s="1" customFormat="1" x14ac:dyDescent="0.2">
      <c r="B15" s="12">
        <v>9</v>
      </c>
      <c r="C15" s="12">
        <v>165</v>
      </c>
      <c r="D15" s="41">
        <v>1124</v>
      </c>
      <c r="E15" s="57">
        <v>360</v>
      </c>
      <c r="F15" s="58">
        <f t="shared" si="6"/>
        <v>1484</v>
      </c>
      <c r="G15" s="59">
        <v>439</v>
      </c>
      <c r="H15" s="60">
        <f t="shared" si="8"/>
        <v>1563</v>
      </c>
      <c r="I15" s="59">
        <v>439</v>
      </c>
      <c r="J15" s="60">
        <f t="shared" si="9"/>
        <v>1563</v>
      </c>
      <c r="K15" s="56">
        <v>411</v>
      </c>
      <c r="L15" s="49">
        <f t="shared" si="7"/>
        <v>1535</v>
      </c>
      <c r="M15" s="76">
        <v>180</v>
      </c>
      <c r="N15" s="9">
        <v>1050</v>
      </c>
      <c r="O15" s="1">
        <f t="shared" si="0"/>
        <v>243.00000000000003</v>
      </c>
      <c r="P15" s="1">
        <f t="shared" si="3"/>
        <v>1293</v>
      </c>
      <c r="Q15" s="1">
        <f t="shared" si="1"/>
        <v>268.2</v>
      </c>
      <c r="R15" s="1">
        <f t="shared" si="4"/>
        <v>1318.2</v>
      </c>
      <c r="S15" s="1">
        <f t="shared" si="2"/>
        <v>329.40000000000003</v>
      </c>
      <c r="T15" s="1">
        <f t="shared" si="5"/>
        <v>1379.4</v>
      </c>
    </row>
    <row r="16" spans="2:24" s="1" customFormat="1" x14ac:dyDescent="0.2">
      <c r="B16" s="13">
        <v>10</v>
      </c>
      <c r="C16" s="13">
        <v>180</v>
      </c>
      <c r="D16" s="40">
        <v>1214</v>
      </c>
      <c r="E16" s="45">
        <v>392</v>
      </c>
      <c r="F16" s="50">
        <f t="shared" si="6"/>
        <v>1606</v>
      </c>
      <c r="G16" s="55">
        <v>479</v>
      </c>
      <c r="H16" s="48">
        <f t="shared" si="8"/>
        <v>1693</v>
      </c>
      <c r="I16" s="55">
        <v>479</v>
      </c>
      <c r="J16" s="48">
        <f t="shared" si="9"/>
        <v>1693</v>
      </c>
      <c r="K16" s="55">
        <v>448</v>
      </c>
      <c r="L16" s="48">
        <f t="shared" si="7"/>
        <v>1662</v>
      </c>
      <c r="M16" s="77">
        <v>195</v>
      </c>
      <c r="N16" s="4">
        <v>1128</v>
      </c>
      <c r="O16" s="1">
        <f t="shared" si="0"/>
        <v>263.25</v>
      </c>
      <c r="P16" s="1">
        <f t="shared" si="3"/>
        <v>1391.25</v>
      </c>
      <c r="Q16" s="1">
        <f t="shared" si="1"/>
        <v>290.55</v>
      </c>
      <c r="R16" s="1">
        <f t="shared" si="4"/>
        <v>1418.55</v>
      </c>
      <c r="S16" s="1">
        <f t="shared" si="2"/>
        <v>356.85</v>
      </c>
      <c r="T16" s="1">
        <f t="shared" si="5"/>
        <v>1484.85</v>
      </c>
    </row>
    <row r="17" spans="1:22" x14ac:dyDescent="0.2">
      <c r="B17" s="12">
        <v>11</v>
      </c>
      <c r="C17" s="12">
        <v>195</v>
      </c>
      <c r="D17" s="41">
        <v>1305</v>
      </c>
      <c r="E17" s="57">
        <v>425</v>
      </c>
      <c r="F17" s="58">
        <f t="shared" si="6"/>
        <v>1730</v>
      </c>
      <c r="G17" s="59">
        <v>519</v>
      </c>
      <c r="H17" s="60">
        <f t="shared" si="8"/>
        <v>1824</v>
      </c>
      <c r="I17" s="59">
        <v>519</v>
      </c>
      <c r="J17" s="60">
        <f t="shared" si="9"/>
        <v>1824</v>
      </c>
      <c r="K17" s="56">
        <v>486</v>
      </c>
      <c r="L17" s="49">
        <f t="shared" si="7"/>
        <v>1791</v>
      </c>
      <c r="M17" s="76">
        <v>210</v>
      </c>
      <c r="N17" s="9">
        <v>1206</v>
      </c>
      <c r="O17" s="1">
        <f t="shared" si="0"/>
        <v>283.5</v>
      </c>
      <c r="P17" s="1">
        <f t="shared" si="3"/>
        <v>1489.5</v>
      </c>
      <c r="Q17" s="1">
        <f t="shared" si="1"/>
        <v>312.89999999999998</v>
      </c>
      <c r="R17" s="1">
        <f t="shared" si="4"/>
        <v>1518.9</v>
      </c>
      <c r="S17" s="1">
        <f t="shared" si="2"/>
        <v>384.3</v>
      </c>
      <c r="T17" s="1">
        <f t="shared" si="5"/>
        <v>1590.3</v>
      </c>
    </row>
    <row r="18" spans="1:22" s="1" customFormat="1" x14ac:dyDescent="0.2">
      <c r="B18" s="13">
        <v>12</v>
      </c>
      <c r="C18" s="13">
        <v>210</v>
      </c>
      <c r="D18" s="40">
        <v>1395</v>
      </c>
      <c r="E18" s="45">
        <v>458</v>
      </c>
      <c r="F18" s="50">
        <f t="shared" si="6"/>
        <v>1853</v>
      </c>
      <c r="G18" s="55">
        <v>559</v>
      </c>
      <c r="H18" s="48">
        <f t="shared" si="8"/>
        <v>1954</v>
      </c>
      <c r="I18" s="55">
        <v>559</v>
      </c>
      <c r="J18" s="48">
        <f t="shared" si="9"/>
        <v>1954</v>
      </c>
      <c r="K18" s="55">
        <v>523</v>
      </c>
      <c r="L18" s="48">
        <f t="shared" si="7"/>
        <v>1918</v>
      </c>
      <c r="M18" s="78">
        <v>225</v>
      </c>
      <c r="N18" s="10">
        <v>1284</v>
      </c>
      <c r="O18" s="1">
        <f t="shared" si="0"/>
        <v>303.75</v>
      </c>
      <c r="P18" s="1">
        <f t="shared" si="3"/>
        <v>1587.75</v>
      </c>
      <c r="Q18" s="1">
        <f t="shared" si="1"/>
        <v>335.25</v>
      </c>
      <c r="R18" s="1">
        <f t="shared" si="4"/>
        <v>1619.25</v>
      </c>
      <c r="S18" s="1">
        <f t="shared" si="2"/>
        <v>411.75</v>
      </c>
      <c r="T18" s="1">
        <f t="shared" si="5"/>
        <v>1695.75</v>
      </c>
    </row>
    <row r="19" spans="1:22" s="1" customFormat="1" x14ac:dyDescent="0.2">
      <c r="B19" s="14">
        <v>13</v>
      </c>
      <c r="C19" s="14">
        <v>225</v>
      </c>
      <c r="D19" s="42">
        <v>1485</v>
      </c>
      <c r="E19" s="57">
        <v>491</v>
      </c>
      <c r="F19" s="58">
        <f t="shared" si="6"/>
        <v>1976</v>
      </c>
      <c r="G19" s="59">
        <v>599</v>
      </c>
      <c r="H19" s="60">
        <f t="shared" si="8"/>
        <v>2084</v>
      </c>
      <c r="I19" s="59">
        <v>599</v>
      </c>
      <c r="J19" s="60">
        <f t="shared" si="9"/>
        <v>2084</v>
      </c>
      <c r="K19" s="56">
        <v>560</v>
      </c>
      <c r="L19" s="49">
        <f t="shared" si="7"/>
        <v>2045</v>
      </c>
      <c r="M19" s="76">
        <v>240</v>
      </c>
      <c r="N19" s="9">
        <v>1362</v>
      </c>
      <c r="O19" s="1">
        <f t="shared" si="0"/>
        <v>324</v>
      </c>
      <c r="P19" s="1">
        <f t="shared" si="3"/>
        <v>1686</v>
      </c>
      <c r="Q19" s="1">
        <f t="shared" si="1"/>
        <v>357.6</v>
      </c>
      <c r="R19" s="1">
        <f t="shared" si="4"/>
        <v>1719.6</v>
      </c>
      <c r="S19" s="1">
        <f t="shared" si="2"/>
        <v>439.20000000000005</v>
      </c>
      <c r="T19" s="1">
        <f t="shared" si="5"/>
        <v>1801.2</v>
      </c>
    </row>
    <row r="20" spans="1:22" s="1" customFormat="1" ht="15" thickBot="1" x14ac:dyDescent="0.25">
      <c r="B20" s="15">
        <v>14</v>
      </c>
      <c r="C20" s="15">
        <v>240</v>
      </c>
      <c r="D20" s="43">
        <v>1575</v>
      </c>
      <c r="E20" s="84">
        <v>523</v>
      </c>
      <c r="F20" s="85">
        <f t="shared" si="6"/>
        <v>2098</v>
      </c>
      <c r="G20" s="81">
        <v>638</v>
      </c>
      <c r="H20" s="82">
        <f t="shared" si="8"/>
        <v>2213</v>
      </c>
      <c r="I20" s="81">
        <v>638</v>
      </c>
      <c r="J20" s="82">
        <f t="shared" si="9"/>
        <v>2213</v>
      </c>
      <c r="K20" s="81">
        <v>598</v>
      </c>
      <c r="L20" s="82">
        <f t="shared" si="7"/>
        <v>2173</v>
      </c>
    </row>
    <row r="21" spans="1:22" s="1" customFormat="1" ht="7.9" customHeight="1" x14ac:dyDescent="0.2">
      <c r="B21" s="6"/>
      <c r="C21" s="6"/>
      <c r="D21" s="7"/>
      <c r="E21" s="6"/>
      <c r="F21" s="6"/>
      <c r="G21" s="7"/>
      <c r="H21" s="7"/>
      <c r="I21" s="7"/>
      <c r="J21" s="7"/>
      <c r="K21" s="6"/>
    </row>
    <row r="22" spans="1:22" x14ac:dyDescent="0.2">
      <c r="A22" s="19"/>
      <c r="B22" s="6"/>
      <c r="C22" s="17"/>
      <c r="D22" s="18"/>
      <c r="E22" s="20"/>
      <c r="F22" s="22"/>
      <c r="G22" s="20"/>
      <c r="H22" s="21"/>
      <c r="I22" s="23"/>
      <c r="J22" s="24"/>
      <c r="K22" s="19"/>
      <c r="M22" s="4">
        <v>105</v>
      </c>
      <c r="N22" s="4">
        <v>742</v>
      </c>
      <c r="O22" s="1">
        <f>SUM(1.35*C23)</f>
        <v>0</v>
      </c>
      <c r="P22" s="1">
        <f t="shared" ref="P22:P24" si="10">SUM(N22+O22)</f>
        <v>742</v>
      </c>
      <c r="Q22" s="1">
        <f>SUM(1.49*C23)</f>
        <v>0</v>
      </c>
      <c r="R22" s="1">
        <f t="shared" ref="R22:R24" si="11">SUM(N22+Q22)</f>
        <v>742</v>
      </c>
      <c r="S22" s="1">
        <f>SUM(1.83*C23)</f>
        <v>0</v>
      </c>
      <c r="T22" s="1">
        <f t="shared" ref="T22:T24" si="12">SUM(N22+S22)</f>
        <v>742</v>
      </c>
    </row>
    <row r="23" spans="1:22" ht="15" x14ac:dyDescent="0.2">
      <c r="A23" s="19"/>
      <c r="B23" s="27" t="s">
        <v>27</v>
      </c>
      <c r="C23" s="17"/>
      <c r="D23" s="18"/>
      <c r="E23" s="20"/>
      <c r="F23" s="22"/>
      <c r="G23" s="20"/>
      <c r="H23" s="21"/>
      <c r="I23" s="23"/>
      <c r="J23" s="24"/>
      <c r="K23" s="19"/>
      <c r="M23" s="9">
        <v>120</v>
      </c>
      <c r="N23" s="9">
        <v>831</v>
      </c>
      <c r="O23" s="1" t="e">
        <f>SUM(1.35*#REF!)</f>
        <v>#REF!</v>
      </c>
      <c r="P23" s="1" t="e">
        <f t="shared" si="10"/>
        <v>#REF!</v>
      </c>
      <c r="Q23" s="1" t="e">
        <f>SUM(1.49*#REF!)</f>
        <v>#REF!</v>
      </c>
      <c r="R23" s="1" t="e">
        <f t="shared" si="11"/>
        <v>#REF!</v>
      </c>
      <c r="S23" s="1" t="e">
        <f>SUM(1.83*#REF!)</f>
        <v>#REF!</v>
      </c>
      <c r="T23" s="1" t="e">
        <f t="shared" si="12"/>
        <v>#REF!</v>
      </c>
    </row>
    <row r="24" spans="1:22" ht="15" x14ac:dyDescent="0.2">
      <c r="A24" s="19"/>
      <c r="B24" s="27" t="s">
        <v>26</v>
      </c>
      <c r="C24" s="27"/>
      <c r="D24" s="31"/>
      <c r="E24" s="32"/>
      <c r="F24" s="34"/>
      <c r="G24" s="32"/>
      <c r="H24" s="33"/>
      <c r="I24" s="34"/>
      <c r="J24" s="34"/>
      <c r="K24" s="30"/>
      <c r="L24" s="35"/>
      <c r="M24" s="29">
        <v>165</v>
      </c>
      <c r="N24" s="29">
        <v>1098</v>
      </c>
      <c r="O24" s="35" t="e">
        <f>SUM(1.35*#REF!)</f>
        <v>#REF!</v>
      </c>
      <c r="P24" s="35" t="e">
        <f t="shared" si="10"/>
        <v>#REF!</v>
      </c>
      <c r="Q24" s="35" t="e">
        <f>SUM(1.49*#REF!)</f>
        <v>#REF!</v>
      </c>
      <c r="R24" s="35" t="e">
        <f t="shared" si="11"/>
        <v>#REF!</v>
      </c>
      <c r="S24" s="35" t="e">
        <f>SUM(1.83*#REF!)</f>
        <v>#REF!</v>
      </c>
      <c r="T24" s="35" t="e">
        <f t="shared" si="12"/>
        <v>#REF!</v>
      </c>
      <c r="U24" s="35"/>
      <c r="V24" s="36"/>
    </row>
    <row r="25" spans="1:22" s="1" customFormat="1" x14ac:dyDescent="0.2">
      <c r="A25" s="19"/>
      <c r="B25" s="27"/>
      <c r="C25" s="27"/>
      <c r="D25" s="31"/>
      <c r="E25" s="32"/>
      <c r="F25" s="34"/>
      <c r="G25" s="32"/>
      <c r="H25" s="33"/>
      <c r="I25" s="34"/>
      <c r="J25" s="34"/>
      <c r="K25" s="37"/>
      <c r="L25" s="35"/>
      <c r="M25" s="27"/>
      <c r="N25" s="27"/>
      <c r="O25" s="35"/>
      <c r="P25" s="35"/>
      <c r="Q25" s="35"/>
      <c r="R25" s="35"/>
      <c r="S25" s="35"/>
      <c r="T25" s="35"/>
      <c r="U25" s="35"/>
      <c r="V25" s="36"/>
    </row>
    <row r="26" spans="1:22" s="1" customFormat="1" x14ac:dyDescent="0.2">
      <c r="A26" s="19"/>
      <c r="B26" s="27"/>
      <c r="C26" s="27"/>
      <c r="D26" s="31"/>
      <c r="E26" s="32"/>
      <c r="F26" s="34"/>
      <c r="G26" s="32"/>
      <c r="H26" s="33"/>
      <c r="I26" s="34"/>
      <c r="J26" s="34"/>
      <c r="K26" s="37"/>
      <c r="L26" s="35"/>
      <c r="M26" s="27"/>
      <c r="N26" s="27"/>
      <c r="O26" s="35"/>
      <c r="P26" s="35"/>
      <c r="Q26" s="35"/>
      <c r="R26" s="35"/>
      <c r="S26" s="35"/>
      <c r="T26" s="35"/>
      <c r="U26" s="35"/>
      <c r="V26" s="36"/>
    </row>
    <row r="27" spans="1:22" x14ac:dyDescent="0.2"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</row>
  </sheetData>
  <mergeCells count="7">
    <mergeCell ref="K5:L5"/>
    <mergeCell ref="I5:J5"/>
    <mergeCell ref="G5:H5"/>
    <mergeCell ref="E5:F5"/>
    <mergeCell ref="B5:B6"/>
    <mergeCell ref="C5:C6"/>
    <mergeCell ref="D5:D6"/>
  </mergeCells>
  <pageMargins left="0.70866141732283472" right="0.70866141732283472" top="0.19685039370078741" bottom="0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MOG</vt:lpstr>
      <vt:lpstr>MOG!Druckbereich</vt:lpstr>
    </vt:vector>
  </TitlesOfParts>
  <Company>Bundesagentur für Arbeit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MolitorM001</dc:creator>
  <cp:lastModifiedBy>Damme Paul</cp:lastModifiedBy>
  <cp:lastPrinted>2024-11-26T07:59:27Z</cp:lastPrinted>
  <dcterms:created xsi:type="dcterms:W3CDTF">2012-11-15T06:26:36Z</dcterms:created>
  <dcterms:modified xsi:type="dcterms:W3CDTF">2024-11-26T07:59:36Z</dcterms:modified>
</cp:coreProperties>
</file>